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940" windowHeight="6480"/>
  </bookViews>
  <sheets>
    <sheet name="COUNTIF intro numbers" sheetId="1" r:id="rId1"/>
    <sheet name="COUNTIF intro strings" sheetId="4" r:id="rId2"/>
    <sheet name="Inventory Count" sheetId="3" r:id="rId3"/>
    <sheet name="Cy Young Awards" sheetId="2" r:id="rId4"/>
  </sheets>
  <definedNames>
    <definedName name="Award_Player">'Cy Young Awards'!$B$2:$B$32</definedName>
    <definedName name="Award_Team">'Cy Young Awards'!$C$2:$C$32</definedName>
    <definedName name="Award_Year">'Cy Young Awards'!$A$2:$A$32</definedName>
    <definedName name="Player_Names">'Cy Young Awards'!$F$38:$F$60</definedName>
  </definedNames>
  <calcPr calcId="145621" iterateDelta="252"/>
</workbook>
</file>

<file path=xl/calcChain.xml><?xml version="1.0" encoding="utf-8"?>
<calcChain xmlns="http://schemas.openxmlformats.org/spreadsheetml/2006/main">
  <c r="H18" i="2" l="1"/>
  <c r="H17" i="2"/>
  <c r="H16" i="2"/>
  <c r="H15" i="2"/>
  <c r="H13" i="2"/>
  <c r="H12" i="2"/>
  <c r="H11" i="2"/>
  <c r="C5" i="4" l="1"/>
  <c r="C4" i="4"/>
  <c r="C3" i="4"/>
  <c r="C2" i="4"/>
  <c r="C3" i="1" l="1"/>
  <c r="C6" i="1"/>
  <c r="C5" i="1"/>
  <c r="C4" i="1"/>
  <c r="C2" i="1"/>
  <c r="H10" i="2" l="1"/>
  <c r="H5" i="2"/>
  <c r="H3" i="2"/>
  <c r="B18" i="3" l="1"/>
  <c r="B16" i="3"/>
  <c r="B15" i="3"/>
  <c r="B17" i="3" s="1"/>
  <c r="H4" i="2" l="1"/>
  <c r="H6" i="2"/>
</calcChain>
</file>

<file path=xl/sharedStrings.xml><?xml version="1.0" encoding="utf-8"?>
<sst xmlns="http://schemas.openxmlformats.org/spreadsheetml/2006/main" count="220" uniqueCount="113">
  <si>
    <t xml:space="preserve"> =COUNTIF(range, criteria)</t>
  </si>
  <si>
    <t>Year</t>
  </si>
  <si>
    <t>Player</t>
  </si>
  <si>
    <t>Team</t>
  </si>
  <si>
    <t>Position</t>
  </si>
  <si>
    <t>Dallas Keuchel</t>
  </si>
  <si>
    <t>Houston</t>
  </si>
  <si>
    <t>SP</t>
  </si>
  <si>
    <t>Corey Kluber</t>
  </si>
  <si>
    <t>Cleveland</t>
  </si>
  <si>
    <t>Max Scherzer</t>
  </si>
  <si>
    <t>Detroit</t>
  </si>
  <si>
    <t>David Price</t>
  </si>
  <si>
    <t>Tampa Bay</t>
  </si>
  <si>
    <t>Justin Verlander</t>
  </si>
  <si>
    <t>Felix Hernandez</t>
  </si>
  <si>
    <t>Seattle</t>
  </si>
  <si>
    <t>Zack Greinke</t>
  </si>
  <si>
    <t>Kansas City</t>
  </si>
  <si>
    <t>Cliff Lee</t>
  </si>
  <si>
    <t>CC Sabathia</t>
  </si>
  <si>
    <t>Johan Santana</t>
  </si>
  <si>
    <t>Minnesota</t>
  </si>
  <si>
    <t>Bartolo Colon</t>
  </si>
  <si>
    <t>LA Angels</t>
  </si>
  <si>
    <t>Roy Halladay</t>
  </si>
  <si>
    <t>Toronto</t>
  </si>
  <si>
    <t>Barry Zito</t>
  </si>
  <si>
    <t>Oakland</t>
  </si>
  <si>
    <t>Roger Clemens</t>
  </si>
  <si>
    <t>NY Yankees</t>
  </si>
  <si>
    <t>Pedro Martinez</t>
  </si>
  <si>
    <t>Boston</t>
  </si>
  <si>
    <t>Pat Hentgen</t>
  </si>
  <si>
    <t>Randy Johnson</t>
  </si>
  <si>
    <t>David Cone</t>
  </si>
  <si>
    <t>Jack McDowell</t>
  </si>
  <si>
    <t>Chi White Sox</t>
  </si>
  <si>
    <t>Dennis Eckersley</t>
  </si>
  <si>
    <t>RP</t>
  </si>
  <si>
    <t>Bob Welch</t>
  </si>
  <si>
    <t>Bret Saberhagen</t>
  </si>
  <si>
    <t>Frank Viola</t>
  </si>
  <si>
    <t>Count (1990 - 1999)</t>
  </si>
  <si>
    <t>Count (2000 - 2009)</t>
  </si>
  <si>
    <t>Count (1985 - 1989)</t>
  </si>
  <si>
    <t>Product</t>
  </si>
  <si>
    <t>Current Count</t>
  </si>
  <si>
    <t>Bottled water</t>
  </si>
  <si>
    <t>Bottled soda</t>
  </si>
  <si>
    <t>Canned soda</t>
  </si>
  <si>
    <t>Bottled juice</t>
  </si>
  <si>
    <t>Candy bar</t>
  </si>
  <si>
    <t>Pretzel bag</t>
  </si>
  <si>
    <t>Popcorn bag</t>
  </si>
  <si>
    <t>Peanuts bag</t>
  </si>
  <si>
    <t>Sunflower seeds bag</t>
  </si>
  <si>
    <t>Candies bag</t>
  </si>
  <si>
    <t>Metric Description</t>
  </si>
  <si>
    <t>Formula</t>
  </si>
  <si>
    <t>Sub 20 count</t>
  </si>
  <si>
    <t xml:space="preserve"> =COUNTIF(B2:B11,"&lt;20")</t>
  </si>
  <si>
    <t>Total line items</t>
  </si>
  <si>
    <t xml:space="preserve"> =COUNTIF(A2:A11,"*")</t>
  </si>
  <si>
    <t>% of total line items (method 1)</t>
  </si>
  <si>
    <t xml:space="preserve"> =B15/B16</t>
  </si>
  <si>
    <t>% of total line items (method 2)</t>
  </si>
  <si>
    <t xml:space="preserve"> =COUNTIF(B2:B11,"&lt;20")/COUNTIF(A2:A11,"*")</t>
  </si>
  <si>
    <t xml:space="preserve"> =COUNTIF(B2:B32,F2)</t>
  </si>
  <si>
    <t xml:space="preserve"> =COUNTIF(B28:B32,F2)</t>
  </si>
  <si>
    <t xml:space="preserve"> =COUNTIF(B18:B27,F2)</t>
  </si>
  <si>
    <t xml:space="preserve"> =COUNTIF(B8:B17,F2)</t>
  </si>
  <si>
    <t>COUNTIF</t>
  </si>
  <si>
    <t>Count (1985-2015)</t>
  </si>
  <si>
    <t>COUNTIFS</t>
  </si>
  <si>
    <t xml:space="preserve"> =COUNTIF(B2:B32,G12)</t>
  </si>
  <si>
    <t># of awards</t>
  </si>
  <si>
    <t xml:space="preserve"> =COUNTIF(A2:A15,2)</t>
  </si>
  <si>
    <t xml:space="preserve"> =COUNTIF(A2:A15,A2)</t>
  </si>
  <si>
    <t xml:space="preserve"> =COUNTIF(A2:A15,4)+COUNTIF(A2:A15,8)</t>
  </si>
  <si>
    <t xml:space="preserve"> =COUNTIF(A2:A15,"&gt;5")</t>
  </si>
  <si>
    <t xml:space="preserve"> =COUNTIF(A2:A15,"&lt;&gt;"&amp;A2)</t>
  </si>
  <si>
    <t>Data 2</t>
  </si>
  <si>
    <t>Steve</t>
  </si>
  <si>
    <t>Julie</t>
  </si>
  <si>
    <t>Charles</t>
  </si>
  <si>
    <t>Michael</t>
  </si>
  <si>
    <t>Tiffany</t>
  </si>
  <si>
    <t>Data 1</t>
  </si>
  <si>
    <t xml:space="preserve"> =COUNTIF(D2:D15,"Steve")</t>
  </si>
  <si>
    <t xml:space="preserve"> =COUNTIF(D2:D15,D2)</t>
  </si>
  <si>
    <t xml:space="preserve"> =COUNTIF(D2:D15,"Charles")+COUNTIF(D2:D15,"Julie")</t>
  </si>
  <si>
    <t xml:space="preserve"> =COUNTIF(D2:D15,"&lt;&gt;"&amp;"Julie")</t>
  </si>
  <si>
    <t>Result</t>
  </si>
  <si>
    <t>Counts the number of cells in the range D2:D15 that equal "Steve"</t>
  </si>
  <si>
    <t>Adds the count of cells in the range D2:D15 that equal "Charles" to the count of cells in the same range equal to "Julie"</t>
  </si>
  <si>
    <t>Counts the number of cells in the range D2:D15 that do not equal "Julie"</t>
  </si>
  <si>
    <t>Explanation</t>
  </si>
  <si>
    <t>Counts the number of cells in the range A2:A15 that equal 2</t>
  </si>
  <si>
    <t>Counts the number of cells in the range A2:A15 that equals the value in cell A2</t>
  </si>
  <si>
    <t>Adds the count of cells in the range D2:D15 that equal 4 to the count of cells in the same range equal to 8</t>
  </si>
  <si>
    <t>Counts the number of cells in the range D2:D15 that contain a value greater than 5</t>
  </si>
  <si>
    <t>Counts the number of cells in the range D2:D15 that contain values not equal to the value in A2</t>
  </si>
  <si>
    <t xml:space="preserve"> =COUNTIFS(Award_Year,"&lt;=1989",Award_Player,G12)</t>
  </si>
  <si>
    <t xml:space="preserve"> =COUNTIFS(Award_Year,"&gt;1989",Award_Year,"&lt;=1999",Award_Player,G12)</t>
  </si>
  <si>
    <t xml:space="preserve"> =COUNTIFS(Award_Year,"&gt;=2000",Award_Year,"&lt;=2009",Award_Player,G12)</t>
  </si>
  <si>
    <t>Team name ending in 'n'</t>
  </si>
  <si>
    <t xml:space="preserve"> =COUNTIF(Award_Team,"*n")</t>
  </si>
  <si>
    <t xml:space="preserve"> =COUNTIFS(Award_Year,"&lt;=1989",Award_Team,"*n")</t>
  </si>
  <si>
    <t xml:space="preserve"> =COUNTIFS(Award_Year,"&gt;1989",Award_Year,"&lt;=1999",Award_Team,"*n")</t>
  </si>
  <si>
    <t xml:space="preserve"> =COUNTIFS(Award_Year,"&gt;=2000",Award_Year,"&lt;=2009",Award_Team,"*n")</t>
  </si>
  <si>
    <t>Metric Result</t>
  </si>
  <si>
    <t>Counts the number of cells in the range D2:D15 that equals the value in cell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</si>
</sst>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  <fill>
      <patternFill patternType="solid">
        <fgColor rgb="FFF559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3" borderId="1" xfId="0" applyFont="1" applyFill="1" applyBorder="1"/>
    <xf numFmtId="0" fontId="0" fillId="0" borderId="1" xfId="0" applyFont="1" applyBorder="1"/>
    <xf numFmtId="9" fontId="2" fillId="0" borderId="1" xfId="1" applyFont="1" applyBorder="1"/>
    <xf numFmtId="0" fontId="1" fillId="4" borderId="1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Continuous"/>
    </xf>
    <xf numFmtId="0" fontId="0" fillId="0" borderId="3" xfId="0" applyBorder="1"/>
    <xf numFmtId="0" fontId="1" fillId="2" borderId="4" xfId="0" applyFont="1" applyFill="1" applyBorder="1" applyAlignment="1">
      <alignment horizontal="centerContinuous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7EBC6"/>
      <color rgb="FFF55911"/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6.42578125" bestFit="1" customWidth="1"/>
    <col min="2" max="2" width="3.140625" customWidth="1"/>
    <col min="3" max="3" width="6.5703125" bestFit="1" customWidth="1"/>
    <col min="4" max="4" width="38.42578125" bestFit="1" customWidth="1"/>
    <col min="5" max="5" width="95.42578125" bestFit="1" customWidth="1"/>
    <col min="7" max="7" width="51" bestFit="1" customWidth="1"/>
    <col min="8" max="8" width="39" bestFit="1" customWidth="1"/>
    <col min="9" max="9" width="39" customWidth="1"/>
  </cols>
  <sheetData>
    <row r="1" spans="1:5" x14ac:dyDescent="0.25">
      <c r="A1" s="3" t="s">
        <v>88</v>
      </c>
      <c r="C1" s="3" t="s">
        <v>93</v>
      </c>
      <c r="D1" s="3" t="s">
        <v>0</v>
      </c>
      <c r="E1" s="3" t="s">
        <v>97</v>
      </c>
    </row>
    <row r="2" spans="1:5" x14ac:dyDescent="0.25">
      <c r="A2" s="15">
        <v>2</v>
      </c>
      <c r="C2" s="16">
        <f>COUNTIF(A2:A15,2)</f>
        <v>3</v>
      </c>
      <c r="D2" s="4" t="s">
        <v>77</v>
      </c>
      <c r="E2" s="4" t="s">
        <v>98</v>
      </c>
    </row>
    <row r="3" spans="1:5" x14ac:dyDescent="0.25">
      <c r="A3" s="15">
        <v>5</v>
      </c>
      <c r="C3" s="16">
        <f>COUNTIF(A2:A15,A2)</f>
        <v>3</v>
      </c>
      <c r="D3" s="4" t="s">
        <v>78</v>
      </c>
      <c r="E3" s="4" t="s">
        <v>99</v>
      </c>
    </row>
    <row r="4" spans="1:5" x14ac:dyDescent="0.25">
      <c r="A4" s="15">
        <v>2</v>
      </c>
      <c r="C4" s="16">
        <f>COUNTIF(A2:A15,4)+COUNTIF(A2:A15,8)</f>
        <v>4</v>
      </c>
      <c r="D4" s="4" t="s">
        <v>79</v>
      </c>
      <c r="E4" s="4" t="s">
        <v>100</v>
      </c>
    </row>
    <row r="5" spans="1:5" x14ac:dyDescent="0.25">
      <c r="A5" s="15">
        <v>6</v>
      </c>
      <c r="C5" s="16">
        <f>COUNTIF(A2:A15,"&gt;5")</f>
        <v>5</v>
      </c>
      <c r="D5" s="4" t="s">
        <v>80</v>
      </c>
      <c r="E5" s="4" t="s">
        <v>101</v>
      </c>
    </row>
    <row r="6" spans="1:5" x14ac:dyDescent="0.25">
      <c r="A6" s="15">
        <v>1</v>
      </c>
      <c r="C6" s="16">
        <f>COUNTIF(A2:A15,"&lt;&gt;"&amp;A2)</f>
        <v>11</v>
      </c>
      <c r="D6" s="4" t="s">
        <v>81</v>
      </c>
      <c r="E6" s="4" t="s">
        <v>102</v>
      </c>
    </row>
    <row r="7" spans="1:5" x14ac:dyDescent="0.25">
      <c r="A7" s="15">
        <v>8</v>
      </c>
    </row>
    <row r="8" spans="1:5" x14ac:dyDescent="0.25">
      <c r="A8" s="15">
        <v>4</v>
      </c>
    </row>
    <row r="9" spans="1:5" x14ac:dyDescent="0.25">
      <c r="A9" s="15">
        <v>7</v>
      </c>
    </row>
    <row r="10" spans="1:5" x14ac:dyDescent="0.25">
      <c r="A10" s="15">
        <v>6</v>
      </c>
    </row>
    <row r="11" spans="1:5" x14ac:dyDescent="0.25">
      <c r="A11" s="15">
        <v>3</v>
      </c>
    </row>
    <row r="12" spans="1:5" x14ac:dyDescent="0.25">
      <c r="A12" s="15">
        <v>2</v>
      </c>
    </row>
    <row r="13" spans="1:5" x14ac:dyDescent="0.25">
      <c r="A13" s="15">
        <v>1</v>
      </c>
    </row>
    <row r="14" spans="1:5" x14ac:dyDescent="0.25">
      <c r="A14" s="15">
        <v>4</v>
      </c>
    </row>
    <row r="15" spans="1:5" x14ac:dyDescent="0.25">
      <c r="A15" s="15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2" max="2" width="3.42578125" customWidth="1"/>
    <col min="3" max="3" width="6.5703125" bestFit="1" customWidth="1"/>
    <col min="4" max="4" width="51" bestFit="1" customWidth="1"/>
    <col min="5" max="5" width="108" bestFit="1" customWidth="1"/>
  </cols>
  <sheetData>
    <row r="1" spans="1:5" x14ac:dyDescent="0.25">
      <c r="A1" s="3" t="s">
        <v>82</v>
      </c>
      <c r="C1" s="3" t="s">
        <v>93</v>
      </c>
      <c r="D1" s="3" t="s">
        <v>0</v>
      </c>
      <c r="E1" s="3" t="s">
        <v>97</v>
      </c>
    </row>
    <row r="2" spans="1:5" x14ac:dyDescent="0.25">
      <c r="A2" s="2" t="s">
        <v>83</v>
      </c>
      <c r="C2" s="17">
        <f>COUNTIF(A2:A15,"Steve")</f>
        <v>4</v>
      </c>
      <c r="D2" s="4" t="s">
        <v>89</v>
      </c>
      <c r="E2" s="4" t="s">
        <v>94</v>
      </c>
    </row>
    <row r="3" spans="1:5" x14ac:dyDescent="0.25">
      <c r="A3" s="2" t="s">
        <v>84</v>
      </c>
      <c r="C3" s="17">
        <f>COUNTIF(A2:A15,A2)</f>
        <v>4</v>
      </c>
      <c r="D3" s="4" t="s">
        <v>90</v>
      </c>
      <c r="E3" s="4" t="s">
        <v>112</v>
      </c>
    </row>
    <row r="4" spans="1:5" x14ac:dyDescent="0.25">
      <c r="A4" s="2" t="s">
        <v>85</v>
      </c>
      <c r="C4" s="17">
        <f>COUNTIF(A2:A15,"Charles")+COUNTIF(A2:A15,"Julie")</f>
        <v>6</v>
      </c>
      <c r="D4" s="4" t="s">
        <v>91</v>
      </c>
      <c r="E4" s="4" t="s">
        <v>95</v>
      </c>
    </row>
    <row r="5" spans="1:5" x14ac:dyDescent="0.25">
      <c r="A5" s="2" t="s">
        <v>83</v>
      </c>
      <c r="C5" s="17">
        <f>COUNTIF(A2:A15,"&lt;&gt;"&amp;"Julie")</f>
        <v>11</v>
      </c>
      <c r="D5" s="4" t="s">
        <v>92</v>
      </c>
      <c r="E5" s="4" t="s">
        <v>96</v>
      </c>
    </row>
    <row r="6" spans="1:5" x14ac:dyDescent="0.25">
      <c r="A6" s="2" t="s">
        <v>86</v>
      </c>
    </row>
    <row r="7" spans="1:5" x14ac:dyDescent="0.25">
      <c r="A7" s="2" t="s">
        <v>87</v>
      </c>
    </row>
    <row r="8" spans="1:5" x14ac:dyDescent="0.25">
      <c r="A8" s="2" t="s">
        <v>83</v>
      </c>
    </row>
    <row r="9" spans="1:5" x14ac:dyDescent="0.25">
      <c r="A9" s="2" t="s">
        <v>87</v>
      </c>
    </row>
    <row r="10" spans="1:5" x14ac:dyDescent="0.25">
      <c r="A10" s="2" t="s">
        <v>85</v>
      </c>
    </row>
    <row r="11" spans="1:5" x14ac:dyDescent="0.25">
      <c r="A11" s="2" t="s">
        <v>83</v>
      </c>
    </row>
    <row r="12" spans="1:5" x14ac:dyDescent="0.25">
      <c r="A12" s="2" t="s">
        <v>84</v>
      </c>
    </row>
    <row r="13" spans="1:5" x14ac:dyDescent="0.25">
      <c r="A13" s="2" t="s">
        <v>86</v>
      </c>
    </row>
    <row r="14" spans="1:5" x14ac:dyDescent="0.25">
      <c r="A14" s="2" t="s">
        <v>85</v>
      </c>
    </row>
    <row r="15" spans="1:5" x14ac:dyDescent="0.25">
      <c r="A15" s="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defaultRowHeight="15" x14ac:dyDescent="0.25"/>
  <cols>
    <col min="1" max="1" width="29.7109375" bestFit="1" customWidth="1"/>
    <col min="2" max="2" width="13.5703125" bestFit="1" customWidth="1"/>
    <col min="3" max="3" width="43.5703125" bestFit="1" customWidth="1"/>
  </cols>
  <sheetData>
    <row r="1" spans="1:18" x14ac:dyDescent="0.25">
      <c r="A1" s="3" t="s">
        <v>46</v>
      </c>
      <c r="B1" s="3" t="s">
        <v>47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6" t="s">
        <v>48</v>
      </c>
      <c r="B2" s="7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49</v>
      </c>
      <c r="B3" s="7">
        <v>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 t="s">
        <v>50</v>
      </c>
      <c r="B4" s="7">
        <v>23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6" t="s">
        <v>51</v>
      </c>
      <c r="B5" s="7">
        <v>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6" t="s">
        <v>52</v>
      </c>
      <c r="B6" s="7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6" t="s">
        <v>53</v>
      </c>
      <c r="B7" s="7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6" t="s">
        <v>54</v>
      </c>
      <c r="B8" s="7">
        <v>27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6" t="s">
        <v>55</v>
      </c>
      <c r="B9" s="7">
        <v>17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6" t="s">
        <v>56</v>
      </c>
      <c r="B10" s="7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6" t="s">
        <v>57</v>
      </c>
      <c r="B11" s="7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3" t="s">
        <v>58</v>
      </c>
      <c r="B14" s="3" t="s">
        <v>111</v>
      </c>
      <c r="C14" s="3" t="s">
        <v>59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6" t="s">
        <v>60</v>
      </c>
      <c r="B15" s="7">
        <f>COUNTIF(B2:B11,"&lt;20")</f>
        <v>5</v>
      </c>
      <c r="C15" s="7" t="s">
        <v>61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6" t="s">
        <v>62</v>
      </c>
      <c r="B16" s="7">
        <f>COUNTIF(A2:A11,"*")</f>
        <v>10</v>
      </c>
      <c r="C16" s="7" t="s">
        <v>63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6" t="s">
        <v>64</v>
      </c>
      <c r="B17" s="8">
        <f>B15/B16</f>
        <v>0.5</v>
      </c>
      <c r="C17" s="7" t="s">
        <v>65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6" t="s">
        <v>66</v>
      </c>
      <c r="B18" s="8">
        <f>COUNTIF(B2:B11,"&lt;20")/COUNTIF(A2:A11,"*")</f>
        <v>0.5</v>
      </c>
      <c r="C18" s="7" t="s">
        <v>67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defaultRowHeight="15" x14ac:dyDescent="0.25"/>
  <cols>
    <col min="2" max="2" width="16.42578125" bestFit="1" customWidth="1"/>
    <col min="3" max="3" width="14.42578125" bestFit="1" customWidth="1"/>
    <col min="5" max="5" width="2" customWidth="1"/>
    <col min="6" max="6" width="23.140625" bestFit="1" customWidth="1"/>
    <col min="7" max="7" width="22.7109375" customWidth="1"/>
    <col min="8" max="8" width="12.42578125" customWidth="1"/>
    <col min="9" max="9" width="21.5703125" bestFit="1" customWidth="1"/>
    <col min="10" max="10" width="46.5703125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F1" s="9" t="s">
        <v>72</v>
      </c>
      <c r="G1" s="10"/>
      <c r="H1" s="10"/>
      <c r="I1" s="10"/>
    </row>
    <row r="2" spans="1:10" x14ac:dyDescent="0.25">
      <c r="A2" s="2">
        <v>2015</v>
      </c>
      <c r="B2" s="2" t="s">
        <v>5</v>
      </c>
      <c r="C2" s="2" t="s">
        <v>6</v>
      </c>
      <c r="D2" s="2" t="s">
        <v>7</v>
      </c>
      <c r="F2" s="3" t="s">
        <v>2</v>
      </c>
      <c r="G2" s="2" t="s">
        <v>29</v>
      </c>
      <c r="H2" s="3" t="s">
        <v>76</v>
      </c>
      <c r="I2" s="3" t="s">
        <v>59</v>
      </c>
    </row>
    <row r="3" spans="1:10" x14ac:dyDescent="0.25">
      <c r="A3" s="2">
        <v>2014</v>
      </c>
      <c r="B3" s="2" t="s">
        <v>8</v>
      </c>
      <c r="C3" s="2" t="s">
        <v>9</v>
      </c>
      <c r="D3" s="2" t="s">
        <v>7</v>
      </c>
      <c r="G3" s="1" t="s">
        <v>73</v>
      </c>
      <c r="H3" s="4">
        <f>COUNTIF(B2:B32,G2)</f>
        <v>6</v>
      </c>
      <c r="I3" s="4" t="s">
        <v>68</v>
      </c>
    </row>
    <row r="4" spans="1:10" x14ac:dyDescent="0.25">
      <c r="A4" s="2">
        <v>2013</v>
      </c>
      <c r="B4" s="2" t="s">
        <v>10</v>
      </c>
      <c r="C4" s="2" t="s">
        <v>11</v>
      </c>
      <c r="D4" s="2" t="s">
        <v>7</v>
      </c>
      <c r="G4" s="1" t="s">
        <v>45</v>
      </c>
      <c r="H4" s="4">
        <f>COUNTIF(B28:B32,G2)</f>
        <v>2</v>
      </c>
      <c r="I4" s="4" t="s">
        <v>69</v>
      </c>
    </row>
    <row r="5" spans="1:10" x14ac:dyDescent="0.25">
      <c r="A5" s="2">
        <v>2012</v>
      </c>
      <c r="B5" s="2" t="s">
        <v>12</v>
      </c>
      <c r="C5" s="2" t="s">
        <v>13</v>
      </c>
      <c r="D5" s="2" t="s">
        <v>7</v>
      </c>
      <c r="G5" s="1" t="s">
        <v>43</v>
      </c>
      <c r="H5" s="4">
        <f>COUNTIF(B18:B27,G2)</f>
        <v>3</v>
      </c>
      <c r="I5" s="4" t="s">
        <v>70</v>
      </c>
    </row>
    <row r="6" spans="1:10" x14ac:dyDescent="0.25">
      <c r="A6" s="2">
        <v>2011</v>
      </c>
      <c r="B6" s="2" t="s">
        <v>14</v>
      </c>
      <c r="C6" s="2" t="s">
        <v>11</v>
      </c>
      <c r="D6" s="2" t="s">
        <v>7</v>
      </c>
      <c r="G6" s="1" t="s">
        <v>44</v>
      </c>
      <c r="H6" s="4">
        <f>COUNTIF(B8:B17,G2)</f>
        <v>1</v>
      </c>
      <c r="I6" s="4" t="s">
        <v>71</v>
      </c>
    </row>
    <row r="7" spans="1:10" x14ac:dyDescent="0.25">
      <c r="A7" s="2">
        <v>2010</v>
      </c>
      <c r="B7" s="2" t="s">
        <v>15</v>
      </c>
      <c r="C7" s="2" t="s">
        <v>16</v>
      </c>
      <c r="D7" s="2" t="s">
        <v>7</v>
      </c>
    </row>
    <row r="8" spans="1:10" x14ac:dyDescent="0.25">
      <c r="A8" s="2">
        <v>2009</v>
      </c>
      <c r="B8" s="2" t="s">
        <v>17</v>
      </c>
      <c r="C8" s="2" t="s">
        <v>18</v>
      </c>
      <c r="D8" s="2" t="s">
        <v>7</v>
      </c>
      <c r="F8" s="9" t="s">
        <v>74</v>
      </c>
      <c r="G8" s="10"/>
      <c r="H8" s="10"/>
      <c r="I8" s="10"/>
      <c r="J8" s="10"/>
    </row>
    <row r="9" spans="1:10" x14ac:dyDescent="0.25">
      <c r="A9" s="2">
        <v>2008</v>
      </c>
      <c r="B9" s="2" t="s">
        <v>19</v>
      </c>
      <c r="C9" s="2" t="s">
        <v>9</v>
      </c>
      <c r="D9" s="2" t="s">
        <v>7</v>
      </c>
      <c r="F9" s="14" t="s">
        <v>2</v>
      </c>
      <c r="G9" s="2" t="s">
        <v>29</v>
      </c>
      <c r="H9" s="3" t="s">
        <v>76</v>
      </c>
      <c r="I9" s="12" t="s">
        <v>59</v>
      </c>
      <c r="J9" s="12"/>
    </row>
    <row r="10" spans="1:10" x14ac:dyDescent="0.25">
      <c r="A10" s="2">
        <v>2007</v>
      </c>
      <c r="B10" s="2" t="s">
        <v>20</v>
      </c>
      <c r="C10" s="2" t="s">
        <v>9</v>
      </c>
      <c r="D10" s="2" t="s">
        <v>7</v>
      </c>
      <c r="G10" s="1" t="s">
        <v>73</v>
      </c>
      <c r="H10" s="11">
        <f>COUNTIF(B2:B32,G9)</f>
        <v>6</v>
      </c>
      <c r="I10" s="11" t="s">
        <v>75</v>
      </c>
      <c r="J10" s="13"/>
    </row>
    <row r="11" spans="1:10" x14ac:dyDescent="0.25">
      <c r="A11" s="2">
        <v>2006</v>
      </c>
      <c r="B11" s="2" t="s">
        <v>21</v>
      </c>
      <c r="C11" s="2" t="s">
        <v>22</v>
      </c>
      <c r="D11" s="2" t="s">
        <v>7</v>
      </c>
      <c r="G11" s="1" t="s">
        <v>45</v>
      </c>
      <c r="H11" s="4">
        <f>COUNTIFS(Award_Year,"&lt;=1989",Award_Player,G9)</f>
        <v>2</v>
      </c>
      <c r="I11" s="4" t="s">
        <v>103</v>
      </c>
      <c r="J11" s="13"/>
    </row>
    <row r="12" spans="1:10" x14ac:dyDescent="0.25">
      <c r="A12" s="2">
        <v>2005</v>
      </c>
      <c r="B12" s="2" t="s">
        <v>23</v>
      </c>
      <c r="C12" s="2" t="s">
        <v>24</v>
      </c>
      <c r="D12" s="2" t="s">
        <v>7</v>
      </c>
      <c r="G12" s="1" t="s">
        <v>43</v>
      </c>
      <c r="H12" s="4">
        <f>COUNTIFS(Award_Year,"&gt;1989",Award_Year,"&lt;=1999",Award_Player,G9)</f>
        <v>3</v>
      </c>
      <c r="I12" s="4" t="s">
        <v>104</v>
      </c>
      <c r="J12" s="13"/>
    </row>
    <row r="13" spans="1:10" x14ac:dyDescent="0.25">
      <c r="A13" s="2">
        <v>2004</v>
      </c>
      <c r="B13" s="2" t="s">
        <v>21</v>
      </c>
      <c r="C13" s="2" t="s">
        <v>22</v>
      </c>
      <c r="D13" s="2" t="s">
        <v>7</v>
      </c>
      <c r="G13" s="1" t="s">
        <v>44</v>
      </c>
      <c r="H13" s="4">
        <f>COUNTIFS(Award_Year,"&gt;=2000",Award_Year,"&lt;=2009",Award_Player,G9)</f>
        <v>1</v>
      </c>
      <c r="I13" s="4" t="s">
        <v>105</v>
      </c>
      <c r="J13" s="13"/>
    </row>
    <row r="14" spans="1:10" x14ac:dyDescent="0.25">
      <c r="A14" s="2">
        <v>2003</v>
      </c>
      <c r="B14" s="2" t="s">
        <v>25</v>
      </c>
      <c r="C14" s="2" t="s">
        <v>26</v>
      </c>
      <c r="D14" s="2" t="s">
        <v>7</v>
      </c>
      <c r="G14" s="18" t="s">
        <v>106</v>
      </c>
      <c r="H14" s="3" t="s">
        <v>76</v>
      </c>
      <c r="I14" s="19" t="s">
        <v>59</v>
      </c>
      <c r="J14" s="19"/>
    </row>
    <row r="15" spans="1:10" x14ac:dyDescent="0.25">
      <c r="A15" s="2">
        <v>2002</v>
      </c>
      <c r="B15" s="2" t="s">
        <v>27</v>
      </c>
      <c r="C15" s="2" t="s">
        <v>28</v>
      </c>
      <c r="D15" s="2" t="s">
        <v>7</v>
      </c>
      <c r="G15" s="1" t="s">
        <v>73</v>
      </c>
      <c r="H15" s="4">
        <f>COUNTIF(Award_Team,"*n")</f>
        <v>6</v>
      </c>
      <c r="I15" s="4" t="s">
        <v>107</v>
      </c>
      <c r="J15" s="4"/>
    </row>
    <row r="16" spans="1:10" x14ac:dyDescent="0.25">
      <c r="A16" s="2">
        <v>2001</v>
      </c>
      <c r="B16" s="2" t="s">
        <v>29</v>
      </c>
      <c r="C16" s="2" t="s">
        <v>30</v>
      </c>
      <c r="D16" s="2" t="s">
        <v>7</v>
      </c>
      <c r="G16" s="1" t="s">
        <v>45</v>
      </c>
      <c r="H16" s="4">
        <f>COUNTIFS(Award_Year,"&lt;=1989",Award_Team,"*n")</f>
        <v>2</v>
      </c>
      <c r="I16" s="4" t="s">
        <v>108</v>
      </c>
      <c r="J16" s="4"/>
    </row>
    <row r="17" spans="1:10" x14ac:dyDescent="0.25">
      <c r="A17" s="2">
        <v>2000</v>
      </c>
      <c r="B17" s="2" t="s">
        <v>31</v>
      </c>
      <c r="C17" s="2" t="s">
        <v>32</v>
      </c>
      <c r="D17" s="2" t="s">
        <v>7</v>
      </c>
      <c r="G17" s="1" t="s">
        <v>43</v>
      </c>
      <c r="H17" s="4">
        <f>COUNTIFS(Award_Year,"&gt;1989",Award_Year,"&lt;=1999",Award_Team,"*n")</f>
        <v>2</v>
      </c>
      <c r="I17" s="4" t="s">
        <v>109</v>
      </c>
      <c r="J17" s="4"/>
    </row>
    <row r="18" spans="1:10" x14ac:dyDescent="0.25">
      <c r="A18" s="2">
        <v>1999</v>
      </c>
      <c r="B18" s="2" t="s">
        <v>31</v>
      </c>
      <c r="C18" s="2" t="s">
        <v>32</v>
      </c>
      <c r="D18" s="2" t="s">
        <v>7</v>
      </c>
      <c r="G18" s="1" t="s">
        <v>44</v>
      </c>
      <c r="H18" s="4">
        <f>COUNTIFS(Award_Year,"&gt;=2000",Award_Year,"&lt;=2009",Award_Team,"*n")</f>
        <v>1</v>
      </c>
      <c r="I18" s="4" t="s">
        <v>110</v>
      </c>
      <c r="J18" s="4"/>
    </row>
    <row r="19" spans="1:10" x14ac:dyDescent="0.25">
      <c r="A19" s="2">
        <v>1998</v>
      </c>
      <c r="B19" s="2" t="s">
        <v>29</v>
      </c>
      <c r="C19" s="2" t="s">
        <v>26</v>
      </c>
      <c r="D19" s="2" t="s">
        <v>7</v>
      </c>
    </row>
    <row r="20" spans="1:10" x14ac:dyDescent="0.25">
      <c r="A20" s="2">
        <v>1997</v>
      </c>
      <c r="B20" s="2" t="s">
        <v>29</v>
      </c>
      <c r="C20" s="2" t="s">
        <v>26</v>
      </c>
      <c r="D20" s="2" t="s">
        <v>7</v>
      </c>
    </row>
    <row r="21" spans="1:10" x14ac:dyDescent="0.25">
      <c r="A21" s="2">
        <v>1996</v>
      </c>
      <c r="B21" s="2" t="s">
        <v>33</v>
      </c>
      <c r="C21" s="2" t="s">
        <v>26</v>
      </c>
      <c r="D21" s="2" t="s">
        <v>7</v>
      </c>
    </row>
    <row r="22" spans="1:10" x14ac:dyDescent="0.25">
      <c r="A22" s="2">
        <v>1995</v>
      </c>
      <c r="B22" s="2" t="s">
        <v>34</v>
      </c>
      <c r="C22" s="2" t="s">
        <v>16</v>
      </c>
      <c r="D22" s="2" t="s">
        <v>7</v>
      </c>
    </row>
    <row r="23" spans="1:10" x14ac:dyDescent="0.25">
      <c r="A23" s="2">
        <v>1994</v>
      </c>
      <c r="B23" s="2" t="s">
        <v>35</v>
      </c>
      <c r="C23" s="2" t="s">
        <v>18</v>
      </c>
      <c r="D23" s="2" t="s">
        <v>7</v>
      </c>
    </row>
    <row r="24" spans="1:10" x14ac:dyDescent="0.25">
      <c r="A24" s="2">
        <v>1993</v>
      </c>
      <c r="B24" s="2" t="s">
        <v>36</v>
      </c>
      <c r="C24" s="2" t="s">
        <v>37</v>
      </c>
      <c r="D24" s="2" t="s">
        <v>7</v>
      </c>
    </row>
    <row r="25" spans="1:10" x14ac:dyDescent="0.25">
      <c r="A25" s="2">
        <v>1992</v>
      </c>
      <c r="B25" s="2" t="s">
        <v>38</v>
      </c>
      <c r="C25" s="2" t="s">
        <v>28</v>
      </c>
      <c r="D25" s="2" t="s">
        <v>39</v>
      </c>
    </row>
    <row r="26" spans="1:10" x14ac:dyDescent="0.25">
      <c r="A26" s="2">
        <v>1991</v>
      </c>
      <c r="B26" s="2" t="s">
        <v>29</v>
      </c>
      <c r="C26" s="2" t="s">
        <v>32</v>
      </c>
      <c r="D26" s="2" t="s">
        <v>7</v>
      </c>
    </row>
    <row r="27" spans="1:10" x14ac:dyDescent="0.25">
      <c r="A27" s="2">
        <v>1990</v>
      </c>
      <c r="B27" s="2" t="s">
        <v>40</v>
      </c>
      <c r="C27" s="2" t="s">
        <v>28</v>
      </c>
      <c r="D27" s="2" t="s">
        <v>7</v>
      </c>
    </row>
    <row r="28" spans="1:10" x14ac:dyDescent="0.25">
      <c r="A28" s="2">
        <v>1989</v>
      </c>
      <c r="B28" s="2" t="s">
        <v>41</v>
      </c>
      <c r="C28" s="2" t="s">
        <v>18</v>
      </c>
      <c r="D28" s="2" t="s">
        <v>7</v>
      </c>
    </row>
    <row r="29" spans="1:10" x14ac:dyDescent="0.25">
      <c r="A29" s="2">
        <v>1988</v>
      </c>
      <c r="B29" s="2" t="s">
        <v>42</v>
      </c>
      <c r="C29" s="2" t="s">
        <v>22</v>
      </c>
      <c r="D29" s="2" t="s">
        <v>7</v>
      </c>
    </row>
    <row r="30" spans="1:10" x14ac:dyDescent="0.25">
      <c r="A30" s="2">
        <v>1987</v>
      </c>
      <c r="B30" s="2" t="s">
        <v>29</v>
      </c>
      <c r="C30" s="2" t="s">
        <v>32</v>
      </c>
      <c r="D30" s="2" t="s">
        <v>7</v>
      </c>
    </row>
    <row r="31" spans="1:10" x14ac:dyDescent="0.25">
      <c r="A31" s="2">
        <v>1986</v>
      </c>
      <c r="B31" s="2" t="s">
        <v>29</v>
      </c>
      <c r="C31" s="2" t="s">
        <v>32</v>
      </c>
      <c r="D31" s="2" t="s">
        <v>7</v>
      </c>
    </row>
    <row r="32" spans="1:10" x14ac:dyDescent="0.25">
      <c r="A32" s="2">
        <v>1985</v>
      </c>
      <c r="B32" s="2" t="s">
        <v>41</v>
      </c>
      <c r="C32" s="2" t="s">
        <v>18</v>
      </c>
      <c r="D32" s="2" t="s">
        <v>7</v>
      </c>
    </row>
    <row r="38" spans="6:6" hidden="1" x14ac:dyDescent="0.25">
      <c r="F38" s="2" t="s">
        <v>27</v>
      </c>
    </row>
    <row r="39" spans="6:6" hidden="1" x14ac:dyDescent="0.25">
      <c r="F39" s="2" t="s">
        <v>23</v>
      </c>
    </row>
    <row r="40" spans="6:6" hidden="1" x14ac:dyDescent="0.25">
      <c r="F40" s="2" t="s">
        <v>40</v>
      </c>
    </row>
    <row r="41" spans="6:6" hidden="1" x14ac:dyDescent="0.25">
      <c r="F41" s="2" t="s">
        <v>41</v>
      </c>
    </row>
    <row r="42" spans="6:6" hidden="1" x14ac:dyDescent="0.25">
      <c r="F42" s="2" t="s">
        <v>20</v>
      </c>
    </row>
    <row r="43" spans="6:6" hidden="1" x14ac:dyDescent="0.25">
      <c r="F43" s="2" t="s">
        <v>19</v>
      </c>
    </row>
    <row r="44" spans="6:6" hidden="1" x14ac:dyDescent="0.25">
      <c r="F44" s="2" t="s">
        <v>8</v>
      </c>
    </row>
    <row r="45" spans="6:6" hidden="1" x14ac:dyDescent="0.25">
      <c r="F45" s="2" t="s">
        <v>5</v>
      </c>
    </row>
    <row r="46" spans="6:6" hidden="1" x14ac:dyDescent="0.25">
      <c r="F46" s="2" t="s">
        <v>35</v>
      </c>
    </row>
    <row r="47" spans="6:6" hidden="1" x14ac:dyDescent="0.25">
      <c r="F47" s="2" t="s">
        <v>12</v>
      </c>
    </row>
    <row r="48" spans="6:6" hidden="1" x14ac:dyDescent="0.25">
      <c r="F48" s="2" t="s">
        <v>38</v>
      </c>
    </row>
    <row r="49" spans="6:6" hidden="1" x14ac:dyDescent="0.25">
      <c r="F49" s="2" t="s">
        <v>15</v>
      </c>
    </row>
    <row r="50" spans="6:6" hidden="1" x14ac:dyDescent="0.25">
      <c r="F50" s="2" t="s">
        <v>42</v>
      </c>
    </row>
    <row r="51" spans="6:6" hidden="1" x14ac:dyDescent="0.25">
      <c r="F51" s="2" t="s">
        <v>36</v>
      </c>
    </row>
    <row r="52" spans="6:6" hidden="1" x14ac:dyDescent="0.25">
      <c r="F52" s="2" t="s">
        <v>21</v>
      </c>
    </row>
    <row r="53" spans="6:6" hidden="1" x14ac:dyDescent="0.25">
      <c r="F53" s="2" t="s">
        <v>14</v>
      </c>
    </row>
    <row r="54" spans="6:6" hidden="1" x14ac:dyDescent="0.25">
      <c r="F54" s="2" t="s">
        <v>10</v>
      </c>
    </row>
    <row r="55" spans="6:6" hidden="1" x14ac:dyDescent="0.25">
      <c r="F55" s="2" t="s">
        <v>33</v>
      </c>
    </row>
    <row r="56" spans="6:6" hidden="1" x14ac:dyDescent="0.25">
      <c r="F56" s="2" t="s">
        <v>31</v>
      </c>
    </row>
    <row r="57" spans="6:6" hidden="1" x14ac:dyDescent="0.25">
      <c r="F57" s="2" t="s">
        <v>34</v>
      </c>
    </row>
    <row r="58" spans="6:6" hidden="1" x14ac:dyDescent="0.25">
      <c r="F58" s="2" t="s">
        <v>29</v>
      </c>
    </row>
    <row r="59" spans="6:6" hidden="1" x14ac:dyDescent="0.25">
      <c r="F59" s="2" t="s">
        <v>25</v>
      </c>
    </row>
    <row r="60" spans="6:6" hidden="1" x14ac:dyDescent="0.25">
      <c r="F60" s="2" t="s">
        <v>17</v>
      </c>
    </row>
  </sheetData>
  <sortState ref="F38:F60">
    <sortCondition ref="F38"/>
  </sortState>
  <dataValidations count="1">
    <dataValidation type="list" showInputMessage="1" showErrorMessage="1" sqref="G2 G9">
      <formula1>Player_Names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COUNTIF intro numbers</vt:lpstr>
      <vt:lpstr>COUNTIF intro strings</vt:lpstr>
      <vt:lpstr>Inventory Count</vt:lpstr>
      <vt:lpstr>Cy Young Awards</vt:lpstr>
      <vt:lpstr>Award_Player</vt:lpstr>
      <vt:lpstr>Award_Team</vt:lpstr>
      <vt:lpstr>Award_Year</vt:lpstr>
      <vt:lpstr>Player_Names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2016-06-06T12:41:20Z</dcterms:created>
  <dcterms:modified xsi:type="dcterms:W3CDTF">2016-06-14T13:34:25Z</dcterms:modified>
</cp:coreProperties>
</file>